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AFB91CF-A831-4072-91EA-45F30DDB4F29}" xr6:coauthVersionLast="47" xr6:coauthVersionMax="47" xr10:uidLastSave="{00000000-0000-0000-0000-000000000000}"/>
  <bookViews>
    <workbookView xWindow="-104" yWindow="-104" windowWidth="22326" windowHeight="11947" xr2:uid="{2CEFC5B2-456A-4603-A7F8-5E6F60D93C9E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4" i="8"/>
  <c r="F51" i="8"/>
  <c r="F48" i="8"/>
  <c r="C48" i="8"/>
  <c r="F47" i="8"/>
  <c r="C47" i="8"/>
  <c r="F45" i="8"/>
  <c r="F39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F40" i="8" s="1"/>
  <c r="H7" i="8"/>
  <c r="E5" i="8"/>
  <c r="H132" i="7"/>
  <c r="E128" i="7"/>
  <c r="C128" i="7"/>
  <c r="E122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G51" i="7"/>
  <c r="G68" i="7" s="1"/>
  <c r="G45" i="7"/>
  <c r="F45" i="7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F122" i="6" s="1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G78" i="5"/>
  <c r="G76" i="5"/>
  <c r="H75" i="5"/>
  <c r="H67" i="5"/>
  <c r="H63" i="5"/>
  <c r="H53" i="5"/>
  <c r="F45" i="5"/>
  <c r="C45" i="5"/>
  <c r="G45" i="5" s="1"/>
  <c r="H42" i="5"/>
  <c r="G38" i="5"/>
  <c r="G39" i="5" s="1"/>
  <c r="G68" i="5" s="1"/>
  <c r="G37" i="5"/>
  <c r="H36" i="5"/>
  <c r="H28" i="5"/>
  <c r="H32" i="5" s="1"/>
  <c r="H26" i="5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2" i="4"/>
  <c r="G90" i="4"/>
  <c r="H86" i="4"/>
  <c r="G80" i="4"/>
  <c r="G76" i="4"/>
  <c r="H75" i="4"/>
  <c r="H67" i="4"/>
  <c r="H61" i="4"/>
  <c r="H60" i="4"/>
  <c r="H53" i="4"/>
  <c r="G45" i="4"/>
  <c r="G51" i="4" s="1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E124" i="3"/>
  <c r="F123" i="3" s="1"/>
  <c r="E123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I80" i="3"/>
  <c r="H80" i="3"/>
  <c r="G80" i="3"/>
  <c r="G78" i="3"/>
  <c r="G76" i="3"/>
  <c r="H75" i="3"/>
  <c r="H67" i="3"/>
  <c r="H63" i="3"/>
  <c r="H62" i="3"/>
  <c r="H61" i="3"/>
  <c r="H56" i="3"/>
  <c r="H53" i="3"/>
  <c r="F45" i="3"/>
  <c r="C45" i="3"/>
  <c r="G45" i="3" s="1"/>
  <c r="H42" i="3"/>
  <c r="G38" i="3"/>
  <c r="I38" i="3" s="1"/>
  <c r="H37" i="3"/>
  <c r="G37" i="3"/>
  <c r="G39" i="3" s="1"/>
  <c r="G68" i="3" s="1"/>
  <c r="H36" i="3"/>
  <c r="I32" i="3"/>
  <c r="I135" i="3" s="1"/>
  <c r="H32" i="3"/>
  <c r="I26" i="3"/>
  <c r="H26" i="3"/>
  <c r="H25" i="3"/>
  <c r="H20" i="3"/>
  <c r="F12" i="3"/>
  <c r="H9" i="3"/>
  <c r="H7" i="3"/>
  <c r="C129" i="3" s="1"/>
  <c r="B3" i="3"/>
  <c r="H31" i="2"/>
  <c r="G31" i="2"/>
  <c r="H30" i="2"/>
  <c r="G30" i="2"/>
  <c r="G29" i="2"/>
  <c r="H29" i="2" s="1"/>
  <c r="F76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8" i="6" s="1"/>
  <c r="F128" i="6" s="1"/>
  <c r="A83" i="1"/>
  <c r="D81" i="1"/>
  <c r="E123" i="6" s="1"/>
  <c r="D80" i="1"/>
  <c r="E123" i="5" s="1"/>
  <c r="F123" i="5" s="1"/>
  <c r="D78" i="1"/>
  <c r="G72" i="1"/>
  <c r="G92" i="5" s="1"/>
  <c r="G71" i="1"/>
  <c r="G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E60" i="1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D24" i="1"/>
  <c r="E24" i="1" s="1"/>
  <c r="I24" i="1" s="1"/>
  <c r="E22" i="1"/>
  <c r="I20" i="1"/>
  <c r="H57" i="7" s="1"/>
  <c r="I18" i="1"/>
  <c r="H56" i="4" s="1"/>
  <c r="I16" i="1"/>
  <c r="H55" i="4" s="1"/>
  <c r="F7" i="1"/>
  <c r="H26" i="4" s="1"/>
  <c r="H32" i="4" s="1"/>
  <c r="H80" i="5" l="1"/>
  <c r="H38" i="5"/>
  <c r="H135" i="5"/>
  <c r="H37" i="5"/>
  <c r="H39" i="5" s="1"/>
  <c r="H68" i="5" s="1"/>
  <c r="F78" i="8"/>
  <c r="H32" i="2"/>
  <c r="H38" i="4"/>
  <c r="H80" i="4"/>
  <c r="H54" i="7"/>
  <c r="H54" i="6"/>
  <c r="F80" i="8"/>
  <c r="H192" i="1"/>
  <c r="G89" i="8" s="1"/>
  <c r="F129" i="3"/>
  <c r="H108" i="5"/>
  <c r="H108" i="3"/>
  <c r="H107" i="6"/>
  <c r="I108" i="3"/>
  <c r="H108" i="4"/>
  <c r="H107" i="7"/>
  <c r="G51" i="5"/>
  <c r="H135" i="4"/>
  <c r="H37" i="4"/>
  <c r="G76" i="6"/>
  <c r="G76" i="7"/>
  <c r="G77" i="4"/>
  <c r="G77" i="5"/>
  <c r="G77" i="3"/>
  <c r="G69" i="4"/>
  <c r="G51" i="6"/>
  <c r="I22" i="1"/>
  <c r="G51" i="3"/>
  <c r="D34" i="9"/>
  <c r="C34" i="9"/>
  <c r="B34" i="9"/>
  <c r="H58" i="7"/>
  <c r="H58" i="5"/>
  <c r="I58" i="3"/>
  <c r="H58" i="3"/>
  <c r="H58" i="6"/>
  <c r="H58" i="4"/>
  <c r="I60" i="3"/>
  <c r="H57" i="4"/>
  <c r="H62" i="5"/>
  <c r="G88" i="6"/>
  <c r="H55" i="3"/>
  <c r="G87" i="5"/>
  <c r="H55" i="6"/>
  <c r="H133" i="6"/>
  <c r="H60" i="7"/>
  <c r="G91" i="7"/>
  <c r="G89" i="3"/>
  <c r="I37" i="3"/>
  <c r="I39" i="3" s="1"/>
  <c r="I68" i="3" s="1"/>
  <c r="I55" i="3"/>
  <c r="I61" i="3"/>
  <c r="G91" i="4"/>
  <c r="E129" i="5"/>
  <c r="F129" i="5" s="1"/>
  <c r="H56" i="6"/>
  <c r="G89" i="6"/>
  <c r="H61" i="7"/>
  <c r="G75" i="7"/>
  <c r="E123" i="7"/>
  <c r="F122" i="7" s="1"/>
  <c r="F128" i="7" s="1"/>
  <c r="H5" i="9"/>
  <c r="H38" i="3"/>
  <c r="H39" i="3" s="1"/>
  <c r="I56" i="3"/>
  <c r="I62" i="3"/>
  <c r="H54" i="5"/>
  <c r="G90" i="6"/>
  <c r="H62" i="4"/>
  <c r="G89" i="5"/>
  <c r="G87" i="7"/>
  <c r="H6" i="9"/>
  <c r="H55" i="5"/>
  <c r="I57" i="3"/>
  <c r="I63" i="3"/>
  <c r="H63" i="4"/>
  <c r="G87" i="4"/>
  <c r="H56" i="5"/>
  <c r="H60" i="6"/>
  <c r="G91" i="6"/>
  <c r="H27" i="7"/>
  <c r="H32" i="7" s="1"/>
  <c r="G77" i="7"/>
  <c r="H7" i="9"/>
  <c r="G22" i="1"/>
  <c r="E80" i="1"/>
  <c r="E83" i="1" s="1"/>
  <c r="G87" i="3"/>
  <c r="G91" i="3"/>
  <c r="E129" i="4"/>
  <c r="F129" i="4" s="1"/>
  <c r="H57" i="5"/>
  <c r="G90" i="5"/>
  <c r="G75" i="6"/>
  <c r="G88" i="7"/>
  <c r="H8" i="9"/>
  <c r="H57" i="3"/>
  <c r="G88" i="4"/>
  <c r="H41" i="6"/>
  <c r="H45" i="6" s="1"/>
  <c r="H62" i="6"/>
  <c r="H55" i="7"/>
  <c r="H135" i="3"/>
  <c r="G78" i="4"/>
  <c r="G91" i="5"/>
  <c r="H56" i="7"/>
  <c r="H9" i="9"/>
  <c r="E62" i="1"/>
  <c r="G88" i="3"/>
  <c r="G92" i="3"/>
  <c r="H60" i="5"/>
  <c r="H10" i="9"/>
  <c r="H79" i="7" l="1"/>
  <c r="H133" i="7"/>
  <c r="H38" i="7"/>
  <c r="H37" i="7"/>
  <c r="H39" i="7" s="1"/>
  <c r="H67" i="7" s="1"/>
  <c r="H90" i="7"/>
  <c r="H64" i="4"/>
  <c r="H70" i="4" s="1"/>
  <c r="H68" i="3"/>
  <c r="H41" i="3"/>
  <c r="H63" i="6"/>
  <c r="H69" i="6" s="1"/>
  <c r="H51" i="3"/>
  <c r="H69" i="3" s="1"/>
  <c r="G69" i="3"/>
  <c r="G69" i="5"/>
  <c r="H51" i="5"/>
  <c r="H69" i="5" s="1"/>
  <c r="H71" i="5" s="1"/>
  <c r="I59" i="3"/>
  <c r="I64" i="3" s="1"/>
  <c r="I70" i="3" s="1"/>
  <c r="H59" i="5"/>
  <c r="H59" i="3"/>
  <c r="H64" i="3" s="1"/>
  <c r="H70" i="3" s="1"/>
  <c r="H59" i="6"/>
  <c r="H59" i="4"/>
  <c r="H59" i="7"/>
  <c r="D32" i="9"/>
  <c r="C32" i="9"/>
  <c r="B32" i="9"/>
  <c r="H75" i="6"/>
  <c r="H51" i="6"/>
  <c r="G68" i="6"/>
  <c r="H63" i="7"/>
  <c r="H69" i="7" s="1"/>
  <c r="H41" i="5"/>
  <c r="H87" i="3"/>
  <c r="G94" i="3"/>
  <c r="H64" i="5"/>
  <c r="H70" i="5" s="1"/>
  <c r="G94" i="5"/>
  <c r="D33" i="9"/>
  <c r="C33" i="9"/>
  <c r="B33" i="9"/>
  <c r="H44" i="6"/>
  <c r="H43" i="6"/>
  <c r="H50" i="6"/>
  <c r="H49" i="6"/>
  <c r="H48" i="6"/>
  <c r="H73" i="6"/>
  <c r="H77" i="6" s="1"/>
  <c r="H47" i="6"/>
  <c r="H46" i="6"/>
  <c r="G94" i="4"/>
  <c r="D30" i="9"/>
  <c r="C30" i="9"/>
  <c r="B30" i="9"/>
  <c r="H76" i="6"/>
  <c r="I41" i="3"/>
  <c r="D31" i="9"/>
  <c r="C31" i="9"/>
  <c r="B31" i="9"/>
  <c r="D29" i="9"/>
  <c r="C29" i="9"/>
  <c r="B29" i="9"/>
  <c r="D28" i="9"/>
  <c r="C28" i="9"/>
  <c r="B28" i="9"/>
  <c r="H39" i="4"/>
  <c r="G79" i="4"/>
  <c r="G78" i="7"/>
  <c r="G79" i="3"/>
  <c r="G79" i="5"/>
  <c r="G78" i="6"/>
  <c r="H78" i="6" s="1"/>
  <c r="G93" i="7"/>
  <c r="G93" i="6"/>
  <c r="H136" i="5" l="1"/>
  <c r="I46" i="3"/>
  <c r="I74" i="3"/>
  <c r="I50" i="3"/>
  <c r="I49" i="3"/>
  <c r="I48" i="3"/>
  <c r="I43" i="3"/>
  <c r="I44" i="3"/>
  <c r="I47" i="3"/>
  <c r="I45" i="3"/>
  <c r="H79" i="5"/>
  <c r="I87" i="3"/>
  <c r="I51" i="3"/>
  <c r="I69" i="3" s="1"/>
  <c r="I71" i="3" s="1"/>
  <c r="H68" i="4"/>
  <c r="H41" i="4"/>
  <c r="H80" i="6"/>
  <c r="H135" i="6" s="1"/>
  <c r="H49" i="5"/>
  <c r="H44" i="5"/>
  <c r="H74" i="5"/>
  <c r="H48" i="5"/>
  <c r="H47" i="5"/>
  <c r="H46" i="5"/>
  <c r="H43" i="5"/>
  <c r="H50" i="5"/>
  <c r="H45" i="5"/>
  <c r="H41" i="7"/>
  <c r="B35" i="9"/>
  <c r="H87" i="5"/>
  <c r="C35" i="9"/>
  <c r="H68" i="6"/>
  <c r="H70" i="6" s="1"/>
  <c r="H86" i="6"/>
  <c r="H47" i="3"/>
  <c r="H46" i="3"/>
  <c r="H74" i="3"/>
  <c r="H50" i="3"/>
  <c r="H44" i="3"/>
  <c r="H48" i="3"/>
  <c r="H49" i="3"/>
  <c r="H43" i="3"/>
  <c r="H45" i="3"/>
  <c r="D35" i="9"/>
  <c r="H71" i="3"/>
  <c r="H46" i="7" l="1"/>
  <c r="H44" i="7"/>
  <c r="H50" i="7"/>
  <c r="H43" i="7"/>
  <c r="H49" i="7"/>
  <c r="H48" i="7"/>
  <c r="H73" i="7"/>
  <c r="H47" i="7"/>
  <c r="H45" i="7"/>
  <c r="H51" i="7"/>
  <c r="H44" i="4"/>
  <c r="H43" i="4"/>
  <c r="H50" i="4"/>
  <c r="H49" i="4"/>
  <c r="H47" i="4"/>
  <c r="H48" i="4"/>
  <c r="H46" i="4"/>
  <c r="H74" i="4"/>
  <c r="H45" i="4"/>
  <c r="H51" i="4"/>
  <c r="H76" i="3"/>
  <c r="H78" i="3"/>
  <c r="H77" i="3"/>
  <c r="I76" i="3"/>
  <c r="I78" i="3"/>
  <c r="I77" i="3"/>
  <c r="I136" i="3"/>
  <c r="H79" i="3"/>
  <c r="I79" i="3"/>
  <c r="H136" i="3"/>
  <c r="H134" i="6"/>
  <c r="H84" i="6"/>
  <c r="H76" i="5"/>
  <c r="H78" i="5"/>
  <c r="H77" i="5"/>
  <c r="H68" i="7" l="1"/>
  <c r="H70" i="7" s="1"/>
  <c r="H86" i="7"/>
  <c r="H81" i="3"/>
  <c r="H76" i="7"/>
  <c r="H75" i="7"/>
  <c r="H77" i="7"/>
  <c r="H78" i="7"/>
  <c r="H69" i="4"/>
  <c r="H71" i="4" s="1"/>
  <c r="H87" i="4"/>
  <c r="H76" i="4"/>
  <c r="H81" i="4" s="1"/>
  <c r="H137" i="4" s="1"/>
  <c r="H77" i="4"/>
  <c r="H78" i="4"/>
  <c r="H79" i="4"/>
  <c r="H81" i="5"/>
  <c r="H87" i="6"/>
  <c r="H89" i="6"/>
  <c r="H91" i="6"/>
  <c r="H88" i="6"/>
  <c r="H90" i="6"/>
  <c r="I81" i="3"/>
  <c r="I137" i="3" l="1"/>
  <c r="I85" i="3"/>
  <c r="H136" i="4"/>
  <c r="H85" i="4"/>
  <c r="H80" i="7"/>
  <c r="H135" i="7" s="1"/>
  <c r="H93" i="6"/>
  <c r="H101" i="6" s="1"/>
  <c r="H103" i="6" s="1"/>
  <c r="H137" i="5"/>
  <c r="H85" i="5"/>
  <c r="H137" i="3"/>
  <c r="H85" i="3"/>
  <c r="H134" i="7"/>
  <c r="H93" i="5" l="1"/>
  <c r="H88" i="5"/>
  <c r="H92" i="5"/>
  <c r="H91" i="5"/>
  <c r="H90" i="5"/>
  <c r="H89" i="5"/>
  <c r="H136" i="6"/>
  <c r="H114" i="6"/>
  <c r="H84" i="7"/>
  <c r="H93" i="4"/>
  <c r="H90" i="4"/>
  <c r="H89" i="4"/>
  <c r="H92" i="4"/>
  <c r="H88" i="4"/>
  <c r="H91" i="4"/>
  <c r="H93" i="3"/>
  <c r="H90" i="3"/>
  <c r="H88" i="3"/>
  <c r="H91" i="3"/>
  <c r="H92" i="3"/>
  <c r="H89" i="3"/>
  <c r="I93" i="3"/>
  <c r="I90" i="3"/>
  <c r="I91" i="3"/>
  <c r="I88" i="3"/>
  <c r="I89" i="3"/>
  <c r="I92" i="3"/>
  <c r="H94" i="3" l="1"/>
  <c r="H102" i="3" s="1"/>
  <c r="H104" i="3" s="1"/>
  <c r="H89" i="7"/>
  <c r="H88" i="7"/>
  <c r="H87" i="7"/>
  <c r="H91" i="7"/>
  <c r="H108" i="6"/>
  <c r="H111" i="6" s="1"/>
  <c r="H137" i="6" s="1"/>
  <c r="H118" i="6"/>
  <c r="H138" i="6"/>
  <c r="I94" i="3"/>
  <c r="I102" i="3" s="1"/>
  <c r="I104" i="3" s="1"/>
  <c r="H94" i="4"/>
  <c r="H102" i="4" s="1"/>
  <c r="H104" i="4" s="1"/>
  <c r="H94" i="5"/>
  <c r="H102" i="5" s="1"/>
  <c r="H104" i="5" s="1"/>
  <c r="I138" i="3" l="1"/>
  <c r="I115" i="3"/>
  <c r="H138" i="5"/>
  <c r="H115" i="5"/>
  <c r="H119" i="6"/>
  <c r="H129" i="6" s="1"/>
  <c r="H140" i="6"/>
  <c r="H93" i="7"/>
  <c r="H101" i="7" s="1"/>
  <c r="H103" i="7" s="1"/>
  <c r="H138" i="4"/>
  <c r="H115" i="4"/>
  <c r="H138" i="3"/>
  <c r="H115" i="3"/>
  <c r="H139" i="6" l="1"/>
  <c r="H120" i="6"/>
  <c r="H119" i="4"/>
  <c r="H132" i="4"/>
  <c r="H109" i="4"/>
  <c r="H112" i="4" s="1"/>
  <c r="H139" i="4" s="1"/>
  <c r="H140" i="4" s="1"/>
  <c r="H120" i="4"/>
  <c r="H130" i="4" s="1"/>
  <c r="H136" i="7"/>
  <c r="H114" i="7"/>
  <c r="H132" i="3"/>
  <c r="H109" i="3"/>
  <c r="H112" i="3" s="1"/>
  <c r="H139" i="3" s="1"/>
  <c r="H140" i="3" s="1"/>
  <c r="H119" i="3"/>
  <c r="E76" i="8"/>
  <c r="G76" i="8" s="1"/>
  <c r="F29" i="8"/>
  <c r="G29" i="8" s="1"/>
  <c r="H132" i="5"/>
  <c r="H109" i="5"/>
  <c r="H112" i="5" s="1"/>
  <c r="H139" i="5" s="1"/>
  <c r="H140" i="5" s="1"/>
  <c r="H120" i="5"/>
  <c r="H130" i="5" s="1"/>
  <c r="H119" i="5"/>
  <c r="I109" i="3"/>
  <c r="I112" i="3" s="1"/>
  <c r="I139" i="3" s="1"/>
  <c r="I140" i="3" s="1"/>
  <c r="I119" i="3"/>
  <c r="H141" i="4" l="1"/>
  <c r="H121" i="4"/>
  <c r="H121" i="5"/>
  <c r="H141" i="5"/>
  <c r="H108" i="7"/>
  <c r="H111" i="7" s="1"/>
  <c r="H137" i="7" s="1"/>
  <c r="H138" i="7" s="1"/>
  <c r="H118" i="7"/>
  <c r="H129" i="7" s="1"/>
  <c r="H119" i="7"/>
  <c r="I29" i="8"/>
  <c r="J29" i="8" s="1"/>
  <c r="D54" i="8"/>
  <c r="G54" i="8" s="1"/>
  <c r="H142" i="5"/>
  <c r="F15" i="8" s="1"/>
  <c r="G15" i="8" s="1"/>
  <c r="H142" i="4"/>
  <c r="E61" i="8" s="1"/>
  <c r="G61" i="8" s="1"/>
  <c r="I120" i="3"/>
  <c r="I130" i="3" s="1"/>
  <c r="I142" i="3"/>
  <c r="H120" i="3"/>
  <c r="H142" i="3" s="1"/>
  <c r="I141" i="3" l="1"/>
  <c r="I121" i="3"/>
  <c r="H120" i="7"/>
  <c r="H139" i="7"/>
  <c r="H140" i="7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D46" i="8"/>
  <c r="G46" i="8" s="1"/>
  <c r="I15" i="8"/>
  <c r="H130" i="3"/>
  <c r="D50" i="8" l="1"/>
  <c r="G50" i="8" s="1"/>
  <c r="I22" i="8"/>
  <c r="D48" i="8"/>
  <c r="G48" i="8" s="1"/>
  <c r="I20" i="8"/>
  <c r="D41" i="8"/>
  <c r="G41" i="8" s="1"/>
  <c r="I9" i="8"/>
  <c r="D40" i="8"/>
  <c r="G40" i="8" s="1"/>
  <c r="I8" i="8"/>
  <c r="D49" i="8"/>
  <c r="G49" i="8" s="1"/>
  <c r="I21" i="8"/>
  <c r="H141" i="3"/>
  <c r="H121" i="3"/>
  <c r="I12" i="8"/>
  <c r="D44" i="8"/>
  <c r="G44" i="8" s="1"/>
  <c r="I14" i="8"/>
  <c r="D45" i="8"/>
  <c r="G45" i="8" s="1"/>
  <c r="D43" i="8"/>
  <c r="G43" i="8" s="1"/>
  <c r="I11" i="8"/>
  <c r="D51" i="8"/>
  <c r="G51" i="8" s="1"/>
  <c r="I23" i="8"/>
  <c r="E78" i="8"/>
  <c r="G78" i="8" s="1"/>
  <c r="G80" i="8" s="1"/>
  <c r="F34" i="8"/>
  <c r="G34" i="8" s="1"/>
  <c r="D52" i="8"/>
  <c r="G52" i="8" s="1"/>
  <c r="I24" i="8"/>
  <c r="D39" i="8"/>
  <c r="G39" i="8" s="1"/>
  <c r="I7" i="8"/>
  <c r="I10" i="8"/>
  <c r="D42" i="8"/>
  <c r="G42" i="8" s="1"/>
  <c r="D47" i="8"/>
  <c r="G47" i="8" s="1"/>
  <c r="I19" i="8"/>
  <c r="D55" i="8" l="1"/>
  <c r="G55" i="8" s="1"/>
  <c r="G56" i="8" s="1"/>
  <c r="G83" i="8" s="1"/>
  <c r="G92" i="8" s="1"/>
  <c r="G95" i="8" s="1"/>
  <c r="I34" i="8"/>
  <c r="J34" i="8" s="1"/>
  <c r="J24" i="8"/>
  <c r="J15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FC7FD262-95C2-40EE-94E0-48696730CE7B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F1BDCD3-334A-4C5E-A31A-7C445AC2978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794BC7A-BEB8-41E9-A3F7-2D6138581A2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1A76D59-5602-4842-9E90-2AFE0197F9F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F737E9A-B135-4596-A954-30CECB878DC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084BBBD-10A7-4BD8-9A8E-F0752C7BCA2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EA788E6-075C-4F0B-BD74-8C70E9A29BE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<sst xmlns="http://schemas.openxmlformats.org/spreadsheetml/2006/main" count="1664" uniqueCount="485">
  <si>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</si>
  <si>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</si>
  <si>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</si>
  <si>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Assis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</si>
  <si>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</si>
  <si>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</si>
  <si>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</si>
  <si>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</si>
  <si>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</si>
  <si>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ARF/Assis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</si>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</sst>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7670D275-4609-4821-BA17-5190D17951BA}"/>
    <cellStyle name="Excel Built-in Percent" xfId="4" xr:uid="{0BCF0F55-DDB0-4FC4-A80E-CF0FD1548622}"/>
    <cellStyle name="Excel Built-in Percent 2" xfId="6" xr:uid="{88D4DD9A-2043-475E-B6CB-3F4F7F181730}"/>
    <cellStyle name="Excel_BuiltIn_Currency" xfId="5" xr:uid="{56972974-7B8A-4104-BE19-F811DF0E907C}"/>
    <cellStyle name="Moeda" xfId="2" builtinId="4"/>
    <cellStyle name="Moeda_Plan1_1_Limpeza2011- Planilhas" xfId="8" xr:uid="{BD07592D-CA12-45A9-A1B4-2144B5FF0F5C}"/>
    <cellStyle name="Normal" xfId="0" builtinId="0"/>
    <cellStyle name="Normal 2" xfId="10" xr:uid="{BC805AF0-7EFD-481B-B4EF-A7F020A220A4}"/>
    <cellStyle name="Normal_Limpeza2011- Planilhas" xfId="7" xr:uid="{ABF9569D-3FCB-4F00-A906-B6F49F7FAC7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E448E-0080-4BEA-9985-A52DB61A190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Assis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70.775999999999996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</v>
      </c>
      <c r="E34" s="43">
        <f>B34*C34*D34</f>
        <v>173.80799999999999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Assis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61.44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</v>
      </c>
      <c r="E37" s="43">
        <f>B37*C37*D37</f>
        <v>173.80799999999999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Assis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111.9888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</v>
      </c>
      <c r="E40" s="43">
        <f>B40*C40*D40</f>
        <v>173.80799999999999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Assis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60.867599999999996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</v>
      </c>
      <c r="E43" s="43">
        <f>B43*C43*D43</f>
        <v>173.80799999999999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Assis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</v>
      </c>
      <c r="G164" s="153">
        <v>1</v>
      </c>
      <c r="H164" s="130">
        <f t="shared" si="1"/>
        <v>58.02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4</v>
      </c>
      <c r="G172" s="153">
        <v>24</v>
      </c>
      <c r="H172" s="130">
        <f t="shared" si="1"/>
        <v>3.625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271.00666666666666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863</v>
      </c>
      <c r="B178" s="161">
        <v>0.14000000000000001</v>
      </c>
      <c r="C178" s="162">
        <f>A178*B178</f>
        <v>120.82000000000001</v>
      </c>
      <c r="D178" s="163" t="s">
        <v>209</v>
      </c>
      <c r="E178" s="163"/>
      <c r="F178" s="163"/>
      <c r="G178" s="163"/>
      <c r="H178" s="164">
        <f>C178*2</f>
        <v>241.64000000000001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209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1872.3400000000001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6D37DA9-ED57-4D07-8D74-BD164CC63DD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67178B5-E0AE-4C17-A7F7-C3B8598EF4B4}">
      <formula1>0</formula1>
      <formula2>0</formula2>
    </dataValidation>
    <dataValidation errorStyle="warning" allowBlank="1" showInputMessage="1" showErrorMessage="1" errorTitle="OK" error="Atingiu o valor desejado." sqref="B12 E12 E68:F72" xr:uid="{F38A3260-8881-4A51-B70E-4B1C57401C23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8A2B-C266-4DD0-AE08-77EF00E81A39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Assis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509</v>
      </c>
      <c r="C5" s="188">
        <v>1200</v>
      </c>
      <c r="D5" s="188"/>
      <c r="E5" s="188"/>
      <c r="F5" s="183">
        <f t="shared" ref="F5:F11" si="0">B5/C5</f>
        <v>0.42416666666666669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30</v>
      </c>
      <c r="C10" s="188">
        <v>300</v>
      </c>
      <c r="D10" s="188"/>
      <c r="E10" s="188"/>
      <c r="F10" s="183">
        <f t="shared" si="0"/>
        <v>0.1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Assis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266</v>
      </c>
      <c r="C13" s="188">
        <v>2700</v>
      </c>
      <c r="D13" s="188"/>
      <c r="E13" s="180"/>
      <c r="F13" s="195">
        <f t="shared" ref="F13:F18" si="1">B13/C13</f>
        <v>9.8518518518518519E-2</v>
      </c>
    </row>
    <row r="14" spans="1:19" ht="31.7" customHeight="1">
      <c r="A14" s="196" t="s">
        <v>235</v>
      </c>
      <c r="B14" s="197">
        <v>58</v>
      </c>
      <c r="C14" s="198">
        <v>9000</v>
      </c>
      <c r="D14" s="198"/>
      <c r="E14" s="199"/>
      <c r="F14" s="200">
        <f t="shared" si="1"/>
        <v>6.4444444444444445E-3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0.62912962962962959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Assis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61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1.3606807865181071E-2</v>
      </c>
      <c r="I29" s="194"/>
      <c r="J29" s="194"/>
    </row>
    <row r="30" spans="1:19" ht="27.25" customHeight="1">
      <c r="A30" s="30" t="s">
        <v>250</v>
      </c>
      <c r="B30" s="179">
        <v>61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1.3606807865181071E-2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2.7213615730362142E-2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9EA6A-1064-40B0-AB1A-CF060481035D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Assis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Assis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Assis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Assis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Assis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70.775999999999996</v>
      </c>
      <c r="I54" s="257">
        <f>Licitante!I36</f>
        <v>61.44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990.35600000000011</v>
      </c>
      <c r="I64" s="259">
        <f>SUM(I54:I63)</f>
        <v>981.0200000000001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Assis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990.35600000000011</v>
      </c>
      <c r="I70" s="260">
        <f t="shared" si="3"/>
        <v>981.0200000000001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1889.2321454545458</v>
      </c>
      <c r="I71" s="259">
        <f t="shared" si="4"/>
        <v>1961.3456727272728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Assis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Assis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Assis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Assis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Assis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552.54505626959599</v>
      </c>
      <c r="I109" s="257">
        <f>I115*Licitante!H127</f>
        <v>587.39990640331598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622.76713960292932</v>
      </c>
      <c r="I112" s="259">
        <f t="shared" si="11"/>
        <v>657.62198973664931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Assis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4604.5421355799672</v>
      </c>
      <c r="I115" s="259">
        <f>(I32+I71+I81+I104+I108+I110+I111)/(1-Licitante!H127)</f>
        <v>4894.9992200276338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Assis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230.22710677899838</v>
      </c>
      <c r="I119" s="257">
        <f>G119*I115</f>
        <v>244.74996100138171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483.47692423589655</v>
      </c>
      <c r="I120" s="248">
        <f>G120*(I115+I119)</f>
        <v>513.9749181029016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742.4332255360348</v>
      </c>
      <c r="I121" s="292">
        <f>I130*F129</f>
        <v>789.26632722924205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Assis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6060.6793921308963</v>
      </c>
      <c r="I130" s="259">
        <f>(I115+I119+I120)/(1-F129)</f>
        <v>6442.9904263611597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5371.9658248432943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Assis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1889.2321454545458</v>
      </c>
      <c r="I136" s="257">
        <f>I71</f>
        <v>1961.3456727272728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622.76713960292932</v>
      </c>
      <c r="I139" s="257">
        <f>I112</f>
        <v>657.62198973664931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4604.5421355799672</v>
      </c>
      <c r="I140" s="248">
        <f t="shared" si="12"/>
        <v>4894.9992200276338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6060.6793921308963</v>
      </c>
      <c r="I141" s="257">
        <f t="shared" si="13"/>
        <v>6442.9904263611597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6060.68</v>
      </c>
      <c r="I142" s="300">
        <f>ROUND((I115+I119+I120)/(1-(F129)),2)</f>
        <v>6442.99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948BE-E4AC-4E29-8A16-1423C9795A10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Assis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Assis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Assis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Assis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Assis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111.9888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881.56880000000012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Assis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881.56880000000012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1420.8944872727275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Assis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Assis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Assis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Assis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Assis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374.73778499379051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444.95986832712384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Assis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3122.8148749482543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Assis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156.14074374741273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327.89556186956673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503.52053517862248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Assis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4110.3717157438568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3643.2840207729632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Assis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1420.8944872727275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444.95986832712384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3122.8148749482543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4110.3717157438568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4110.37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877C2-33D1-43A5-9254-E8898ADB3CF8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Assis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863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Assis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Assis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Assis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Assis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70.775999999999996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990.35600000000011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Assis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990.35600000000011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2207.0737454545456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Assis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Assis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Assis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Assis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Assis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696.61242605568543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766.83450938901876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Assis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5805.1035504640458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Assis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290.25517752320229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609.53587279872488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936.01092717524978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Assis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7640.905527961223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6772.6208088747198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Assis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2207.0737454545456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766.83450938901876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5805.1035504640458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7640.905527961223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7640.91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9B16-6708-4C1C-BCC6-B1C36EC59581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Assis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122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Assis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Assis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Assis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Assis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60.867599999999996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980.44760000000008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Assis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980.44760000000008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1965.7670290909091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Assis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Assis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Assis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Assis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Assis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590.37586971899452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660.59795305232785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Assis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4919.7989143249542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Assis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245.98994571624772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516.57888600412014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793.26501298068592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Assis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6475.632759026008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Assis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1965.7670290909091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660.59795305232785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4919.7989143249551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6475.632759026008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6475.63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3BDD-08D4-4DCF-863F-A2C03F3D5B2E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Assis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Assis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Assis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Assis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Assis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60.867599999999996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980.44760000000008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Assis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980.44760000000008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2261.362857818182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Assis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Assis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Assis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Assis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Assis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722.9031219258834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793.12520525921673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Assis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6024.1926827156949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Assis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301.20963413578477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632.540231685148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971.33670905497081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Assis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7929.2792575915983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Assis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2261.362857818182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793.12520525921673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6024.1926827156949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7929.2792575915983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7929.28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5C18D-0AEC-45E4-8DD5-B9BDB38F63A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ARF/Assis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6060.68</v>
      </c>
      <c r="G7" s="349">
        <f>ROUND((1/C7)*F7,7)</f>
        <v>5.0505667000000001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6060.68</v>
      </c>
      <c r="G8" s="349">
        <f>ROUND((1/C8)*F8,7)</f>
        <v>5.0505667000000001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6060.68</v>
      </c>
      <c r="G9" s="349">
        <f>ROUND((1/C9)*F9,7)</f>
        <v>13.468177799999999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6060.68</v>
      </c>
      <c r="G10" s="349">
        <f t="shared" ref="G10:G11" si="1">ROUND((1/C10)*F10,7)</f>
        <v>2.4242720000000002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6060.68</v>
      </c>
      <c r="G11" s="349">
        <f t="shared" si="1"/>
        <v>3.3670444000000002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6060.68</v>
      </c>
      <c r="G12" s="349">
        <f>ROUND((1/C12)*F12,7)</f>
        <v>4.0404533000000002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6060.68</v>
      </c>
      <c r="G14" s="349">
        <f>ROUND((1/C14)*F14,7)</f>
        <v>20.202266699999999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7640.91</v>
      </c>
      <c r="G15" s="349">
        <f>ROUND((1/C15)*F15,7)</f>
        <v>25.4697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ARF/Assis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6060.68</v>
      </c>
      <c r="G19" s="362">
        <f>ROUND((1/C19)*F19,7)</f>
        <v>2.2446963000000002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6060.68</v>
      </c>
      <c r="G20" s="362">
        <f t="shared" ref="G20:G22" si="2">ROUND((1/C20)*F20,7)</f>
        <v>0.67340889999999998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6060.68</v>
      </c>
      <c r="G21" s="362">
        <f t="shared" si="2"/>
        <v>2.2446963000000002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6060.68</v>
      </c>
      <c r="G22" s="362">
        <f t="shared" si="2"/>
        <v>2.2446963000000002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6060.68</v>
      </c>
      <c r="G23" s="362">
        <f>ROUND((1/C23)*F23,7)</f>
        <v>2.2446963000000002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6060.68</v>
      </c>
      <c r="G24" s="362">
        <f>ROUND((1/C24)*F24,7)</f>
        <v>6.0606800000000002E-2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ARF/Assis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6475.63</v>
      </c>
      <c r="G29" s="379">
        <f>ROUND(F29*E29,7)</f>
        <v>1.4447131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ARF/Assis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7929.28</v>
      </c>
      <c r="G34" s="362">
        <f>F34*E34</f>
        <v>0.349681248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ARF/Assis</v>
      </c>
      <c r="B39" s="398" t="s">
        <v>222</v>
      </c>
      <c r="C39" s="387" t="s">
        <v>225</v>
      </c>
      <c r="D39" s="399">
        <f t="shared" ref="D39:D44" si="4">G7</f>
        <v>5.0505667000000001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5.0505667000000001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13.468177799999999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2.4242720000000002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3.3670444000000002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4.0404533000000002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20.202266699999999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25.4697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2.2446963000000002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0.67340889999999998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2.2446963000000002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2.2446963000000002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2.2446963000000002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6.0606800000000002E-2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1.4447131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0.349681248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ARF/Assis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4110.37</v>
      </c>
      <c r="F61" s="425">
        <f>IF('CALCULO SIMPLES'!B37 = "Posto",1,0)</f>
        <v>1</v>
      </c>
      <c r="G61" s="426">
        <f>ROUND(E61*F61,2)</f>
        <v>4110.37</v>
      </c>
    </row>
    <row r="62" spans="1:10" ht="31" customHeight="1">
      <c r="A62" s="420"/>
      <c r="B62" s="421" t="s">
        <v>226</v>
      </c>
      <c r="C62" s="422">
        <f>'Áreas a serem limpas'!B5</f>
        <v>509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266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58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61</v>
      </c>
      <c r="D76" s="423" t="s">
        <v>442</v>
      </c>
      <c r="E76" s="424">
        <f>'Limpador de vidros sem risco- D'!H140</f>
        <v>6475.63</v>
      </c>
      <c r="F76" s="425">
        <f>IF('CALCULO SIMPLES'!B37 = "Posto",'Áreas a serem limpas'!H29+'Áreas a serem limpas'!H30,0)</f>
        <v>2.7213615730362142E-2</v>
      </c>
      <c r="G76" s="426">
        <f>ROUND(E76*F76,2)</f>
        <v>176.23</v>
      </c>
    </row>
    <row r="77" spans="1:7" ht="31" customHeight="1">
      <c r="A77" s="439"/>
      <c r="B77" s="438" t="s">
        <v>250</v>
      </c>
      <c r="C77" s="422">
        <f>'Áreas a serem limpas'!B30</f>
        <v>61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7929.28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985</v>
      </c>
      <c r="D80" s="449"/>
      <c r="E80" s="450"/>
      <c r="F80" s="451">
        <f>F61+F76+F78</f>
        <v>1.0272136157303622</v>
      </c>
      <c r="G80" s="452">
        <f>G61+G76+G78</f>
        <v>4286.5999999999995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4286.5999999999995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271.00666666666666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156.02833333333334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4713.6350000000002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113127.24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DD3E2-7A06-4EF0-9A65-1A2A7C17858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9090F751-D298-47CB-8CFB-976FF23AB2EB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BDEC8AE3-0ED6-4362-8CE6-44DB80B100D0}"/>
</file>

<file path=customXml/itemProps2.xml><?xml version="1.0" encoding="utf-8"?>
<ds:datastoreItem xmlns:ds="http://schemas.openxmlformats.org/officeDocument/2006/customXml" ds:itemID="{B1DBF972-383C-4DE3-B04D-74427FE0B73C}"/>
</file>

<file path=customXml/itemProps3.xml><?xml version="1.0" encoding="utf-8"?>
<ds:datastoreItem xmlns:ds="http://schemas.openxmlformats.org/officeDocument/2006/customXml" ds:itemID="{4D904EAA-D928-4CE7-A0A5-E3250274F3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2025-11-24T11:53:01Z</dcterms:created>
  <dcterms:modified xsi:type="dcterms:W3CDTF">2025-11-24T11:53:02Z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